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7" i="1" s="1"/>
  <c r="E23" i="1" s="1"/>
  <c r="D26" i="1"/>
  <c r="E25" i="1"/>
  <c r="E29" i="1" s="1"/>
  <c r="E30" i="1" s="1"/>
  <c r="D24" i="1"/>
  <c r="E21" i="1"/>
  <c r="E16" i="1"/>
  <c r="D16" i="1"/>
  <c r="E26" i="1" l="1"/>
  <c r="E24" i="1"/>
  <c r="E22" i="1"/>
</calcChain>
</file>

<file path=xl/sharedStrings.xml><?xml version="1.0" encoding="utf-8"?>
<sst xmlns="http://schemas.openxmlformats.org/spreadsheetml/2006/main" count="85" uniqueCount="57">
  <si>
    <t>ИНН:</t>
  </si>
  <si>
    <t>КПП:</t>
  </si>
  <si>
    <t>№ п/п</t>
  </si>
  <si>
    <t>Показатель</t>
  </si>
  <si>
    <t>Ед. изм.</t>
  </si>
  <si>
    <t>I</t>
  </si>
  <si>
    <t>Структура затрат</t>
  </si>
  <si>
    <t>х</t>
  </si>
  <si>
    <t>1</t>
  </si>
  <si>
    <t>тыс. руб.</t>
  </si>
  <si>
    <t>Амортизационные отчисления</t>
  </si>
  <si>
    <t>Прочие расходы</t>
  </si>
  <si>
    <t>II</t>
  </si>
  <si>
    <t>Необходимая валовая выручка на оплату технологического расхода (потерь) электроэнергии</t>
  </si>
  <si>
    <t>2</t>
  </si>
  <si>
    <t>3</t>
  </si>
  <si>
    <t>у.е.</t>
  </si>
  <si>
    <t>4</t>
  </si>
  <si>
    <t>5</t>
  </si>
  <si>
    <t>6</t>
  </si>
  <si>
    <t>%</t>
  </si>
  <si>
    <t>7</t>
  </si>
  <si>
    <t>Раскрытие информации о структуре и объемах затрат на производство и реализацию товаров, работ и услуг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</si>
  <si>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ПАО "Владивостокский морской торговый порт"</t>
    </r>
  </si>
  <si>
    <t>2504000204</t>
  </si>
  <si>
    <t>254001001</t>
  </si>
  <si>
    <t>план</t>
  </si>
  <si>
    <t>факт</t>
  </si>
  <si>
    <t>Примечание</t>
  </si>
  <si>
    <t>Сырье, основные и вспомогательные материалы</t>
  </si>
  <si>
    <t>Работы и услуги производственного характера</t>
  </si>
  <si>
    <t>Фонд оплаты труда и отчисления на социальные нужды</t>
  </si>
  <si>
    <t>2.1</t>
  </si>
  <si>
    <t>Необходимая валовая выручка на содержание, в том числе:</t>
  </si>
  <si>
    <t xml:space="preserve">от передачи электроэнергии для субабонентов </t>
  </si>
  <si>
    <t>6.1</t>
  </si>
  <si>
    <t>Количество условных единиц по линиям электропередач и по подстанциям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</si>
  <si>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субабонентам</t>
  </si>
  <si>
    <t>на собственное потребление</t>
  </si>
  <si>
    <t>Объем отпуска электроэнергии</t>
  </si>
  <si>
    <t>для субабонентов</t>
  </si>
  <si>
    <t>тыс. кВт.ч</t>
  </si>
  <si>
    <t>2.2.1</t>
  </si>
  <si>
    <t>2.2</t>
  </si>
  <si>
    <t>Объем потерь электроэнергии</t>
  </si>
  <si>
    <t>уровень потерь электроэнергии</t>
  </si>
  <si>
    <t>объем потерь для субабонентов</t>
  </si>
  <si>
    <t>потери для субабонентов</t>
  </si>
  <si>
    <t>3.1</t>
  </si>
  <si>
    <t>3.2</t>
  </si>
  <si>
    <t>3.2.1</t>
  </si>
  <si>
    <t>4.1</t>
  </si>
  <si>
    <t>4.2</t>
  </si>
  <si>
    <t>доля субабонентов в общем пропуске</t>
  </si>
  <si>
    <t>Объем полезного отпуска, в том числе:</t>
  </si>
  <si>
    <t>на нужды порта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</si>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</sst>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49" fontId="1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pane xSplit="2" ySplit="9" topLeftCell="C14" activePane="bottomRight" state="frozen"/>
      <selection pane="topRight" activeCell="C1" sqref="C1"/>
      <selection pane="bottomLeft" activeCell="A10" sqref="A10"/>
      <selection pane="bottomRight" activeCell="B16" sqref="B16"/>
    </sheetView>
  </sheetViews>
  <sheetFormatPr defaultColWidth="0.85546875" defaultRowHeight="15" x14ac:dyDescent="0.25"/>
  <cols>
    <col min="1" max="1" width="10" style="1" customWidth="1"/>
    <col min="2" max="2" width="47.7109375" style="1" customWidth="1"/>
    <col min="3" max="3" width="9.7109375" style="1" customWidth="1"/>
    <col min="4" max="5" width="12" style="1" customWidth="1"/>
    <col min="6" max="6" width="7.42578125" style="1" hidden="1" customWidth="1"/>
    <col min="7" max="7" width="7.140625" style="1" customWidth="1"/>
    <col min="8" max="16384" width="0.85546875" style="1"/>
  </cols>
  <sheetData>
    <row r="1" spans="1:6" ht="21" customHeight="1" x14ac:dyDescent="0.25"/>
    <row r="2" spans="1:6" s="2" customFormat="1" ht="29.25" customHeight="1" x14ac:dyDescent="0.25">
      <c r="A2" s="19" t="s">
        <v>22</v>
      </c>
      <c r="B2" s="20"/>
      <c r="C2" s="20"/>
      <c r="D2" s="20"/>
      <c r="E2" s="20"/>
      <c r="F2" s="20"/>
    </row>
    <row r="3" spans="1:6" ht="14.25" customHeight="1" x14ac:dyDescent="0.25"/>
    <row r="4" spans="1:6" x14ac:dyDescent="0.25">
      <c r="A4" s="3" t="s">
        <v>23</v>
      </c>
    </row>
    <row r="5" spans="1:6" x14ac:dyDescent="0.25">
      <c r="A5" s="3" t="s">
        <v>0</v>
      </c>
      <c r="B5" s="5" t="s">
        <v>24</v>
      </c>
    </row>
    <row r="6" spans="1:6" x14ac:dyDescent="0.25">
      <c r="A6" s="3" t="s">
        <v>1</v>
      </c>
      <c r="B6" s="5" t="s">
        <v>25</v>
      </c>
    </row>
    <row r="7" spans="1:6" ht="10.5" customHeight="1" x14ac:dyDescent="0.25"/>
    <row r="8" spans="1:6" s="4" customFormat="1" ht="13.5" x14ac:dyDescent="0.2">
      <c r="A8" s="17" t="s">
        <v>2</v>
      </c>
      <c r="B8" s="18" t="s">
        <v>3</v>
      </c>
      <c r="C8" s="17" t="s">
        <v>4</v>
      </c>
      <c r="D8" s="18" t="s">
        <v>56</v>
      </c>
      <c r="E8" s="18"/>
      <c r="F8" s="17" t="s">
        <v>28</v>
      </c>
    </row>
    <row r="9" spans="1:6" s="4" customFormat="1" ht="13.5" x14ac:dyDescent="0.2">
      <c r="A9" s="18"/>
      <c r="B9" s="18"/>
      <c r="C9" s="18"/>
      <c r="D9" s="6" t="s">
        <v>26</v>
      </c>
      <c r="E9" s="6" t="s">
        <v>27</v>
      </c>
      <c r="F9" s="17"/>
    </row>
    <row r="10" spans="1:6" s="4" customFormat="1" ht="18" customHeight="1" x14ac:dyDescent="0.2">
      <c r="A10" s="7" t="s">
        <v>5</v>
      </c>
      <c r="B10" s="21" t="s">
        <v>6</v>
      </c>
      <c r="C10" s="6" t="s">
        <v>7</v>
      </c>
      <c r="D10" s="6" t="s">
        <v>7</v>
      </c>
      <c r="E10" s="6" t="s">
        <v>7</v>
      </c>
      <c r="F10" s="15" t="s">
        <v>7</v>
      </c>
    </row>
    <row r="11" spans="1:6" s="4" customFormat="1" ht="15.75" customHeight="1" x14ac:dyDescent="0.2">
      <c r="A11" s="8" t="s">
        <v>8</v>
      </c>
      <c r="B11" s="16" t="s">
        <v>29</v>
      </c>
      <c r="C11" s="9" t="s">
        <v>9</v>
      </c>
      <c r="D11" s="10">
        <v>649.24</v>
      </c>
      <c r="E11" s="10">
        <v>3789.8481099999999</v>
      </c>
      <c r="F11" s="16"/>
    </row>
    <row r="12" spans="1:6" s="4" customFormat="1" ht="15.75" customHeight="1" x14ac:dyDescent="0.2">
      <c r="A12" s="8" t="s">
        <v>14</v>
      </c>
      <c r="B12" s="16" t="s">
        <v>30</v>
      </c>
      <c r="C12" s="9" t="s">
        <v>9</v>
      </c>
      <c r="D12" s="10">
        <v>0</v>
      </c>
      <c r="E12" s="10">
        <v>7659.2541966666677</v>
      </c>
      <c r="F12" s="16"/>
    </row>
    <row r="13" spans="1:6" s="4" customFormat="1" ht="17.25" customHeight="1" x14ac:dyDescent="0.2">
      <c r="A13" s="8" t="s">
        <v>15</v>
      </c>
      <c r="B13" s="16" t="s">
        <v>31</v>
      </c>
      <c r="C13" s="9" t="s">
        <v>9</v>
      </c>
      <c r="D13" s="10">
        <v>8881.9743199999994</v>
      </c>
      <c r="E13" s="10">
        <v>50676.885860000002</v>
      </c>
      <c r="F13" s="16"/>
    </row>
    <row r="14" spans="1:6" s="4" customFormat="1" ht="15" customHeight="1" x14ac:dyDescent="0.2">
      <c r="A14" s="8" t="s">
        <v>17</v>
      </c>
      <c r="B14" s="16" t="s">
        <v>10</v>
      </c>
      <c r="C14" s="9" t="s">
        <v>9</v>
      </c>
      <c r="D14" s="10">
        <v>4384.97</v>
      </c>
      <c r="E14" s="10">
        <v>24483.662069999991</v>
      </c>
      <c r="F14" s="16"/>
    </row>
    <row r="15" spans="1:6" s="4" customFormat="1" ht="15" customHeight="1" x14ac:dyDescent="0.2">
      <c r="A15" s="8" t="s">
        <v>18</v>
      </c>
      <c r="B15" s="16" t="s">
        <v>11</v>
      </c>
      <c r="C15" s="9" t="s">
        <v>9</v>
      </c>
      <c r="D15" s="10">
        <v>3509.08</v>
      </c>
      <c r="E15" s="10">
        <v>7520.4709650426075</v>
      </c>
      <c r="F15" s="16"/>
    </row>
    <row r="16" spans="1:6" s="4" customFormat="1" ht="30" customHeight="1" x14ac:dyDescent="0.2">
      <c r="A16" s="11" t="s">
        <v>19</v>
      </c>
      <c r="B16" s="22" t="s">
        <v>33</v>
      </c>
      <c r="C16" s="12" t="s">
        <v>9</v>
      </c>
      <c r="D16" s="13">
        <f>SUM(D11:D15)</f>
        <v>17425.264320000002</v>
      </c>
      <c r="E16" s="13">
        <f>SUM(E11:E15)</f>
        <v>94130.121201709277</v>
      </c>
      <c r="F16" s="16"/>
    </row>
    <row r="17" spans="1:6" s="4" customFormat="1" ht="18.75" customHeight="1" x14ac:dyDescent="0.2">
      <c r="A17" s="11" t="s">
        <v>35</v>
      </c>
      <c r="B17" s="22" t="s">
        <v>34</v>
      </c>
      <c r="C17" s="12" t="s">
        <v>9</v>
      </c>
      <c r="D17" s="13">
        <v>4060.3088593255134</v>
      </c>
      <c r="E17" s="13">
        <v>21086.193721736279</v>
      </c>
      <c r="F17" s="16"/>
    </row>
    <row r="18" spans="1:6" s="4" customFormat="1" ht="39.75" customHeight="1" x14ac:dyDescent="0.2">
      <c r="A18" s="11" t="s">
        <v>21</v>
      </c>
      <c r="B18" s="22" t="s">
        <v>13</v>
      </c>
      <c r="C18" s="9" t="s">
        <v>9</v>
      </c>
      <c r="D18" s="10">
        <v>3803.1</v>
      </c>
      <c r="E18" s="10"/>
      <c r="F18" s="16"/>
    </row>
    <row r="19" spans="1:6" s="4" customFormat="1" ht="56.25" customHeight="1" x14ac:dyDescent="0.2">
      <c r="A19" s="7" t="s">
        <v>12</v>
      </c>
      <c r="B19" s="21" t="s">
        <v>37</v>
      </c>
      <c r="C19" s="6" t="s">
        <v>7</v>
      </c>
      <c r="D19" s="6" t="s">
        <v>7</v>
      </c>
      <c r="E19" s="6" t="s">
        <v>7</v>
      </c>
      <c r="F19" s="15" t="s">
        <v>7</v>
      </c>
    </row>
    <row r="20" spans="1:6" s="4" customFormat="1" ht="30" customHeight="1" x14ac:dyDescent="0.2">
      <c r="A20" s="8" t="s">
        <v>8</v>
      </c>
      <c r="B20" s="16" t="s">
        <v>36</v>
      </c>
      <c r="C20" s="9" t="s">
        <v>16</v>
      </c>
      <c r="D20" s="9"/>
      <c r="E20" s="10">
        <v>1016.34</v>
      </c>
      <c r="F20" s="16"/>
    </row>
    <row r="21" spans="1:6" s="4" customFormat="1" ht="15.75" customHeight="1" x14ac:dyDescent="0.2">
      <c r="A21" s="8" t="s">
        <v>14</v>
      </c>
      <c r="B21" s="16" t="s">
        <v>39</v>
      </c>
      <c r="C21" s="9" t="s">
        <v>41</v>
      </c>
      <c r="D21" s="10">
        <v>32181.5</v>
      </c>
      <c r="E21" s="10">
        <f>35.25679*1000</f>
        <v>35256.79</v>
      </c>
      <c r="F21" s="16"/>
    </row>
    <row r="22" spans="1:6" ht="15.75" customHeight="1" x14ac:dyDescent="0.25">
      <c r="A22" s="8" t="s">
        <v>32</v>
      </c>
      <c r="B22" s="16" t="s">
        <v>38</v>
      </c>
      <c r="C22" s="9" t="s">
        <v>41</v>
      </c>
      <c r="D22" s="10">
        <v>24682.799999999999</v>
      </c>
      <c r="E22" s="10">
        <f>E21-E23</f>
        <v>27358.877042324188</v>
      </c>
      <c r="F22" s="16"/>
    </row>
    <row r="23" spans="1:6" ht="15.75" customHeight="1" x14ac:dyDescent="0.25">
      <c r="A23" s="8" t="s">
        <v>43</v>
      </c>
      <c r="B23" s="16" t="s">
        <v>40</v>
      </c>
      <c r="C23" s="9" t="s">
        <v>41</v>
      </c>
      <c r="D23" s="10">
        <v>7498.7</v>
      </c>
      <c r="E23" s="10">
        <f>E27+E31</f>
        <v>7897.9129576758123</v>
      </c>
      <c r="F23" s="16"/>
    </row>
    <row r="24" spans="1:6" ht="15.75" customHeight="1" x14ac:dyDescent="0.25">
      <c r="A24" s="8" t="s">
        <v>42</v>
      </c>
      <c r="B24" s="16" t="s">
        <v>53</v>
      </c>
      <c r="C24" s="9" t="s">
        <v>20</v>
      </c>
      <c r="D24" s="14">
        <f>D23/D21</f>
        <v>0.23301275577583394</v>
      </c>
      <c r="E24" s="14">
        <f>E23/E21</f>
        <v>0.22401111835977727</v>
      </c>
      <c r="F24" s="16"/>
    </row>
    <row r="25" spans="1:6" ht="15.75" customHeight="1" x14ac:dyDescent="0.25">
      <c r="A25" s="8" t="s">
        <v>15</v>
      </c>
      <c r="B25" s="16" t="s">
        <v>44</v>
      </c>
      <c r="C25" s="9" t="s">
        <v>41</v>
      </c>
      <c r="D25" s="10">
        <v>4415.3</v>
      </c>
      <c r="E25" s="10">
        <f>5.26966681975091*1000</f>
        <v>5269.6668197509098</v>
      </c>
      <c r="F25" s="16"/>
    </row>
    <row r="26" spans="1:6" ht="15.75" customHeight="1" x14ac:dyDescent="0.25">
      <c r="A26" s="8" t="s">
        <v>48</v>
      </c>
      <c r="B26" s="16" t="s">
        <v>45</v>
      </c>
      <c r="C26" s="9" t="s">
        <v>20</v>
      </c>
      <c r="D26" s="14">
        <f>D25/D21</f>
        <v>0.13719994406724362</v>
      </c>
      <c r="E26" s="14">
        <f>E25/E21</f>
        <v>0.14946530355573806</v>
      </c>
      <c r="F26" s="16"/>
    </row>
    <row r="27" spans="1:6" ht="15.75" customHeight="1" x14ac:dyDescent="0.25">
      <c r="A27" s="8" t="s">
        <v>49</v>
      </c>
      <c r="B27" s="16" t="s">
        <v>46</v>
      </c>
      <c r="C27" s="9" t="s">
        <v>41</v>
      </c>
      <c r="D27" s="10">
        <v>1028.82</v>
      </c>
      <c r="E27" s="10">
        <f>E31/(1-E28)*E28</f>
        <v>1180.463957675812</v>
      </c>
      <c r="F27" s="16"/>
    </row>
    <row r="28" spans="1:6" ht="15.75" customHeight="1" x14ac:dyDescent="0.25">
      <c r="A28" s="8" t="s">
        <v>50</v>
      </c>
      <c r="B28" s="16" t="s">
        <v>47</v>
      </c>
      <c r="C28" s="9" t="s">
        <v>20</v>
      </c>
      <c r="D28" s="14">
        <v>0.13719978129542501</v>
      </c>
      <c r="E28" s="14">
        <v>0.149465303555738</v>
      </c>
      <c r="F28" s="16"/>
    </row>
    <row r="29" spans="1:6" ht="15.75" customHeight="1" x14ac:dyDescent="0.25">
      <c r="A29" s="8" t="s">
        <v>17</v>
      </c>
      <c r="B29" s="16" t="s">
        <v>54</v>
      </c>
      <c r="C29" s="9" t="s">
        <v>41</v>
      </c>
      <c r="D29" s="10">
        <v>27766.19</v>
      </c>
      <c r="E29" s="10">
        <f>E21-E25-0.0377023*1000</f>
        <v>29949.42088024909</v>
      </c>
      <c r="F29" s="16"/>
    </row>
    <row r="30" spans="1:6" ht="15.75" customHeight="1" x14ac:dyDescent="0.25">
      <c r="A30" s="8" t="s">
        <v>51</v>
      </c>
      <c r="B30" s="16" t="s">
        <v>55</v>
      </c>
      <c r="C30" s="9" t="s">
        <v>41</v>
      </c>
      <c r="D30" s="10">
        <v>21296.32</v>
      </c>
      <c r="E30" s="10">
        <f>E29-E31</f>
        <v>23231.97188024909</v>
      </c>
      <c r="F30" s="16"/>
    </row>
    <row r="31" spans="1:6" ht="15.75" customHeight="1" x14ac:dyDescent="0.25">
      <c r="A31" s="8" t="s">
        <v>52</v>
      </c>
      <c r="B31" s="16" t="s">
        <v>40</v>
      </c>
      <c r="C31" s="9" t="s">
        <v>41</v>
      </c>
      <c r="D31" s="10">
        <v>6469.87</v>
      </c>
      <c r="E31" s="10">
        <f>6.717449*1000</f>
        <v>6717.4490000000005</v>
      </c>
      <c r="F31" s="16"/>
    </row>
  </sheetData>
  <mergeCells count="6">
    <mergeCell ref="A8:A9"/>
    <mergeCell ref="C8:C9"/>
    <mergeCell ref="D8:E8"/>
    <mergeCell ref="F8:F9"/>
    <mergeCell ref="A2:F2"/>
    <mergeCell ref="B8:B9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2022-05-18T03:53:50Z</dcterms:modified>
</cp:coreProperties>
</file>